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oubl\Downloads\"/>
    </mc:Choice>
  </mc:AlternateContent>
  <xr:revisionPtr revIDLastSave="0" documentId="13_ncr:1_{B3D21F2D-C671-40E6-91B1-B817B782BA0A}" xr6:coauthVersionLast="47" xr6:coauthVersionMax="47" xr10:uidLastSave="{00000000-0000-0000-0000-000000000000}"/>
  <bookViews>
    <workbookView xWindow="-90" yWindow="0" windowWidth="19380" windowHeight="20970" xr2:uid="{00000000-000D-0000-FFFF-FFFF00000000}"/>
  </bookViews>
  <sheets>
    <sheet name="資金繰り計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1" l="1"/>
  <c r="D51" i="1"/>
  <c r="E51" i="1"/>
  <c r="F51" i="1"/>
  <c r="G51" i="1"/>
  <c r="H51" i="1"/>
  <c r="I51" i="1"/>
  <c r="J51" i="1"/>
  <c r="K51" i="1"/>
  <c r="L51" i="1"/>
  <c r="M51" i="1"/>
  <c r="N51" i="1"/>
  <c r="D43" i="1"/>
  <c r="D44" i="1" s="1"/>
  <c r="D47" i="1" s="1"/>
  <c r="E43" i="1"/>
  <c r="E44" i="1" s="1"/>
  <c r="E47" i="1" s="1"/>
  <c r="F43" i="1"/>
  <c r="F44" i="1" s="1"/>
  <c r="F47" i="1" s="1"/>
  <c r="G43" i="1"/>
  <c r="G44" i="1" s="1"/>
  <c r="G47" i="1" s="1"/>
  <c r="H43" i="1"/>
  <c r="H44" i="1" s="1"/>
  <c r="H47" i="1" s="1"/>
  <c r="I43" i="1"/>
  <c r="I44" i="1" s="1"/>
  <c r="I47" i="1" s="1"/>
  <c r="J43" i="1"/>
  <c r="J44" i="1" s="1"/>
  <c r="J47" i="1" s="1"/>
  <c r="K43" i="1"/>
  <c r="K44" i="1" s="1"/>
  <c r="K47" i="1" s="1"/>
  <c r="L43" i="1"/>
  <c r="L44" i="1" s="1"/>
  <c r="L47" i="1" s="1"/>
  <c r="M43" i="1"/>
  <c r="M44" i="1" s="1"/>
  <c r="M47" i="1" s="1"/>
  <c r="N43" i="1"/>
  <c r="N44" i="1" s="1"/>
  <c r="N47" i="1" s="1"/>
  <c r="C43" i="1"/>
  <c r="C44" i="1" s="1"/>
  <c r="C47" i="1" s="1"/>
  <c r="N56" i="1"/>
  <c r="M56" i="1"/>
  <c r="L56" i="1"/>
  <c r="K56" i="1"/>
  <c r="J56" i="1"/>
  <c r="I56" i="1"/>
  <c r="H56" i="1"/>
  <c r="G56" i="1"/>
  <c r="F56" i="1"/>
  <c r="E56" i="1"/>
  <c r="D56" i="1"/>
  <c r="C56" i="1"/>
  <c r="N29" i="1"/>
  <c r="M29" i="1"/>
  <c r="L29" i="1"/>
  <c r="K29" i="1"/>
  <c r="J29" i="1"/>
  <c r="I29" i="1"/>
  <c r="H29" i="1"/>
  <c r="G29" i="1"/>
  <c r="F29" i="1"/>
  <c r="E29" i="1"/>
  <c r="D29" i="1"/>
  <c r="C29" i="1"/>
  <c r="N16" i="1"/>
  <c r="M16" i="1"/>
  <c r="L16" i="1"/>
  <c r="K16" i="1"/>
  <c r="J16" i="1"/>
  <c r="I16" i="1"/>
  <c r="H16" i="1"/>
  <c r="G16" i="1"/>
  <c r="F16" i="1"/>
  <c r="E16" i="1"/>
  <c r="D16" i="1"/>
  <c r="C16" i="1"/>
  <c r="N10" i="1"/>
  <c r="M10" i="1"/>
  <c r="L10" i="1"/>
  <c r="K10" i="1"/>
  <c r="J10" i="1"/>
  <c r="I10" i="1"/>
  <c r="H10" i="1"/>
  <c r="G10" i="1"/>
  <c r="F10" i="1"/>
  <c r="E10" i="1"/>
  <c r="D10" i="1"/>
  <c r="C10" i="1"/>
  <c r="N57" i="1" l="1"/>
  <c r="L57" i="1"/>
  <c r="K57" i="1"/>
  <c r="J30" i="1"/>
  <c r="M30" i="1"/>
  <c r="K30" i="1"/>
  <c r="M57" i="1"/>
  <c r="C57" i="1"/>
  <c r="C58" i="1" s="1"/>
  <c r="D2" i="1" s="1"/>
  <c r="J57" i="1"/>
  <c r="I57" i="1"/>
  <c r="H57" i="1"/>
  <c r="D57" i="1"/>
  <c r="D58" i="1" s="1"/>
  <c r="E2" i="1" s="1"/>
  <c r="H30" i="1"/>
  <c r="E57" i="1"/>
  <c r="I30" i="1"/>
  <c r="F57" i="1"/>
  <c r="G57" i="1"/>
  <c r="C30" i="1"/>
  <c r="D30" i="1"/>
  <c r="E30" i="1"/>
  <c r="F30" i="1"/>
  <c r="N30" i="1"/>
  <c r="L30" i="1"/>
  <c r="G30" i="1"/>
  <c r="E58" i="1" l="1"/>
  <c r="F2" i="1" s="1"/>
  <c r="F58" i="1"/>
  <c r="G2" i="1" s="1"/>
  <c r="G58" i="1" s="1"/>
  <c r="H2" i="1" s="1"/>
  <c r="H58" i="1" s="1"/>
  <c r="I2" i="1" s="1"/>
  <c r="I58" i="1" s="1"/>
  <c r="J2" i="1" s="1"/>
  <c r="J58" i="1" s="1"/>
  <c r="K2" i="1" s="1"/>
  <c r="K58" i="1" s="1"/>
  <c r="L2" i="1" s="1"/>
  <c r="L58" i="1" s="1"/>
  <c r="M2" i="1" s="1"/>
  <c r="M58" i="1" s="1"/>
  <c r="N2" i="1" s="1"/>
  <c r="N58" i="1" s="1"/>
</calcChain>
</file>

<file path=xl/sharedStrings.xml><?xml version="1.0" encoding="utf-8"?>
<sst xmlns="http://schemas.openxmlformats.org/spreadsheetml/2006/main" count="86" uniqueCount="84">
  <si>
    <t>月　次</t>
  </si>
  <si>
    <t>計画
1月</t>
  </si>
  <si>
    <t>計画
2月</t>
  </si>
  <si>
    <t>計画
3月</t>
  </si>
  <si>
    <t>計画
4月</t>
  </si>
  <si>
    <t>計画
5月</t>
  </si>
  <si>
    <t>計画
6月</t>
  </si>
  <si>
    <t>計画
7月</t>
  </si>
  <si>
    <t>計画
8月</t>
  </si>
  <si>
    <t>計画
9月</t>
  </si>
  <si>
    <t>計画
10月</t>
  </si>
  <si>
    <t>計画
11月</t>
  </si>
  <si>
    <t>計画
12月</t>
  </si>
  <si>
    <t>①</t>
  </si>
  <si>
    <t>②</t>
  </si>
  <si>
    <t>材料費</t>
  </si>
  <si>
    <t>　種苗費</t>
  </si>
  <si>
    <t>　肥料費</t>
  </si>
  <si>
    <t>　農薬費</t>
  </si>
  <si>
    <t>　諸材料費</t>
  </si>
  <si>
    <t>労務費</t>
  </si>
  <si>
    <t>　賃金</t>
  </si>
  <si>
    <t>　賞与</t>
  </si>
  <si>
    <t>　作業衣料費</t>
  </si>
  <si>
    <t>　厚生費</t>
  </si>
  <si>
    <t>　小計</t>
  </si>
  <si>
    <t>製造経費</t>
  </si>
  <si>
    <t>　勤力水熱費</t>
  </si>
  <si>
    <t>　作業委託費</t>
  </si>
  <si>
    <t>　リース料</t>
  </si>
  <si>
    <t>　修繕費</t>
  </si>
  <si>
    <t>　負担金</t>
  </si>
  <si>
    <t>　農業共済費</t>
  </si>
  <si>
    <t>　農具費</t>
  </si>
  <si>
    <t>　地代</t>
  </si>
  <si>
    <t>　現場消耗品費</t>
  </si>
  <si>
    <t>　土地改良費</t>
  </si>
  <si>
    <t>　現場雑費</t>
  </si>
  <si>
    <t>販売費</t>
  </si>
  <si>
    <t>　専従者給与</t>
  </si>
  <si>
    <t>　租税公課</t>
  </si>
  <si>
    <t>　荷造運賃</t>
  </si>
  <si>
    <t>　支払手数料</t>
  </si>
  <si>
    <t>　旅費交通費</t>
  </si>
  <si>
    <t>　通信費</t>
  </si>
  <si>
    <t>　販売促進費</t>
  </si>
  <si>
    <t>　接待交際費</t>
  </si>
  <si>
    <t>　雑費</t>
  </si>
  <si>
    <t>　雑収入</t>
  </si>
  <si>
    <t>　支払利息</t>
  </si>
  <si>
    <t>③</t>
  </si>
  <si>
    <t>④</t>
  </si>
  <si>
    <t>　固定資産取得</t>
  </si>
  <si>
    <t>⑤</t>
  </si>
  <si>
    <t>　長期借入返済</t>
  </si>
  <si>
    <t>　短期借入返済</t>
  </si>
  <si>
    <t>　短期借入金</t>
  </si>
  <si>
    <t>　消費税支払</t>
  </si>
  <si>
    <t>⑥</t>
  </si>
  <si>
    <t>⑦</t>
  </si>
  <si>
    <t>⑧</t>
  </si>
  <si>
    <t>短期借入返済</t>
  </si>
  <si>
    <t>買掛金返済</t>
  </si>
  <si>
    <t>　小計</t>
    <rPh sb="1" eb="2">
      <t>ショウ</t>
    </rPh>
    <phoneticPr fontId="8"/>
  </si>
  <si>
    <t>　車両関係費</t>
    <rPh sb="1" eb="3">
      <t>シャリョウ</t>
    </rPh>
    <phoneticPr fontId="8"/>
  </si>
  <si>
    <t>　期首材料</t>
    <rPh sb="1" eb="3">
      <t>キシュ</t>
    </rPh>
    <phoneticPr fontId="8"/>
  </si>
  <si>
    <t>　当期製品製造原価</t>
    <phoneticPr fontId="8"/>
  </si>
  <si>
    <t>　売上総利益</t>
    <phoneticPr fontId="8"/>
  </si>
  <si>
    <t>　一般管理費</t>
    <phoneticPr fontId="8"/>
  </si>
  <si>
    <t>　営業利益</t>
    <phoneticPr fontId="8"/>
  </si>
  <si>
    <t>　経常利益（現金ベース）</t>
    <rPh sb="6" eb="8">
      <t>ゲンキン</t>
    </rPh>
    <phoneticPr fontId="8"/>
  </si>
  <si>
    <t>　事業主貸</t>
    <phoneticPr fontId="8"/>
  </si>
  <si>
    <t>　設備・機械の購入</t>
    <rPh sb="1" eb="3">
      <t>セツビ</t>
    </rPh>
    <rPh sb="4" eb="6">
      <t>キカイ</t>
    </rPh>
    <rPh sb="7" eb="9">
      <t>コウニュウ</t>
    </rPh>
    <phoneticPr fontId="8"/>
  </si>
  <si>
    <t>　借入・返済</t>
    <rPh sb="1" eb="3">
      <t>カリイレ</t>
    </rPh>
    <rPh sb="4" eb="6">
      <t>ヘンサイ</t>
    </rPh>
    <phoneticPr fontId="8"/>
  </si>
  <si>
    <t>　月間収支合計</t>
    <rPh sb="1" eb="7">
      <t>ゲッカンシュウシゴウケイ</t>
    </rPh>
    <phoneticPr fontId="8"/>
  </si>
  <si>
    <t>　期末残高（予想）</t>
    <phoneticPr fontId="8"/>
  </si>
  <si>
    <t>　期末残高（実績）</t>
    <phoneticPr fontId="8"/>
  </si>
  <si>
    <t>　備考</t>
    <phoneticPr fontId="8"/>
  </si>
  <si>
    <t>　前年期末残高</t>
    <phoneticPr fontId="8"/>
  </si>
  <si>
    <t>　期首預金残高</t>
    <phoneticPr fontId="8"/>
  </si>
  <si>
    <t>　売掛金入金</t>
    <phoneticPr fontId="8"/>
  </si>
  <si>
    <t>　機械更新積立金</t>
    <phoneticPr fontId="8"/>
  </si>
  <si>
    <t>土地改良費</t>
    <phoneticPr fontId="8"/>
  </si>
  <si>
    <t>地代支払
長期借入返済
短期借入</t>
    <rPh sb="0" eb="4">
      <t>チダイシハラ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</si>
</sst>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ＭＳ Ｐゴシック"/>
      <family val="2"/>
      <scheme val="minor"/>
    </font>
    <font>
      <sz val="9"/>
      <color rgb="FF000000"/>
      <name val="Meiryo"/>
      <family val="3"/>
      <charset val="128"/>
    </font>
    <font>
      <b/>
      <sz val="9"/>
      <color rgb="FFFFFFFF"/>
      <name val="Meiryo"/>
      <family val="3"/>
      <charset val="128"/>
    </font>
    <font>
      <b/>
      <sz val="9"/>
      <color rgb="FF000000"/>
      <name val="Meiryo"/>
      <family val="3"/>
      <charset val="128"/>
    </font>
    <font>
      <sz val="8"/>
      <color rgb="FF000000"/>
      <name val="Meiryo"/>
      <family val="3"/>
      <charset val="128"/>
    </font>
    <font>
      <sz val="8"/>
      <color rgb="FFCC0000"/>
      <name val="Meiryo"/>
      <family val="3"/>
      <charset val="128"/>
    </font>
    <font>
      <b/>
      <sz val="9"/>
      <name val="Meiryo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7375E"/>
        <bgColor rgb="FF17375E"/>
      </patternFill>
    </fill>
    <fill>
      <patternFill patternType="solid">
        <fgColor rgb="FFFFC000"/>
        <bgColor rgb="FFFFC000"/>
      </patternFill>
    </fill>
    <fill>
      <patternFill patternType="solid">
        <fgColor rgb="FFBDD7EE"/>
        <bgColor rgb="FFBDD7EE"/>
      </patternFill>
    </fill>
    <fill>
      <patternFill patternType="solid">
        <fgColor rgb="FFFFFF00"/>
        <bgColor rgb="FFFFFF00"/>
      </patternFill>
    </fill>
    <fill>
      <patternFill patternType="solid">
        <fgColor rgb="FFDDEBF7"/>
        <bgColor rgb="FFDDEBF7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21">
    <xf numFmtId="0" fontId="0" fillId="0" borderId="0" xfId="0"/>
    <xf numFmtId="38" fontId="1" fillId="2" borderId="1" xfId="1" applyFont="1" applyFill="1" applyBorder="1" applyAlignment="1">
      <alignment horizontal="right" vertical="center" wrapText="1"/>
    </xf>
    <xf numFmtId="38" fontId="2" fillId="2" borderId="1" xfId="1" applyFont="1" applyFill="1" applyBorder="1" applyAlignment="1">
      <alignment horizontal="center" vertical="center" wrapText="1"/>
    </xf>
    <xf numFmtId="38" fontId="3" fillId="3" borderId="1" xfId="1" applyFont="1" applyFill="1" applyBorder="1" applyAlignment="1">
      <alignment horizontal="center" vertical="center" wrapText="1"/>
    </xf>
    <xf numFmtId="38" fontId="3" fillId="3" borderId="1" xfId="1" applyFont="1" applyFill="1" applyBorder="1" applyAlignment="1">
      <alignment horizontal="left" vertical="center" wrapText="1"/>
    </xf>
    <xf numFmtId="38" fontId="3" fillId="3" borderId="1" xfId="1" applyFont="1" applyFill="1" applyBorder="1" applyAlignment="1">
      <alignment horizontal="right" vertical="center" wrapText="1"/>
    </xf>
    <xf numFmtId="38" fontId="3" fillId="4" borderId="1" xfId="1" applyFont="1" applyFill="1" applyBorder="1" applyAlignment="1">
      <alignment horizontal="center" vertical="center" wrapText="1"/>
    </xf>
    <xf numFmtId="38" fontId="3" fillId="4" borderId="1" xfId="1" applyFont="1" applyFill="1" applyBorder="1" applyAlignment="1">
      <alignment horizontal="left" vertical="center" wrapText="1"/>
    </xf>
    <xf numFmtId="38" fontId="3" fillId="4" borderId="1" xfId="1" applyFont="1" applyFill="1" applyBorder="1" applyAlignment="1">
      <alignment horizontal="right" vertical="center" wrapText="1"/>
    </xf>
    <xf numFmtId="38" fontId="1" fillId="0" borderId="1" xfId="1" applyFont="1" applyBorder="1" applyAlignment="1">
      <alignment horizontal="center" vertical="center" wrapText="1"/>
    </xf>
    <xf numFmtId="38" fontId="1" fillId="0" borderId="1" xfId="1" applyFont="1" applyBorder="1" applyAlignment="1">
      <alignment horizontal="left" vertical="center" wrapText="1"/>
    </xf>
    <xf numFmtId="38" fontId="1" fillId="0" borderId="1" xfId="1" applyFont="1" applyBorder="1" applyAlignment="1">
      <alignment horizontal="right" vertical="center" wrapText="1"/>
    </xf>
    <xf numFmtId="38" fontId="1" fillId="5" borderId="1" xfId="1" applyFont="1" applyFill="1" applyBorder="1" applyAlignment="1">
      <alignment horizontal="right" vertical="center" wrapText="1"/>
    </xf>
    <xf numFmtId="38" fontId="3" fillId="6" borderId="1" xfId="1" applyFont="1" applyFill="1" applyBorder="1" applyAlignment="1">
      <alignment horizontal="center" vertical="center" wrapText="1"/>
    </xf>
    <xf numFmtId="38" fontId="3" fillId="6" borderId="1" xfId="1" applyFont="1" applyFill="1" applyBorder="1" applyAlignment="1">
      <alignment horizontal="left" vertical="center" wrapText="1"/>
    </xf>
    <xf numFmtId="38" fontId="6" fillId="6" borderId="1" xfId="1" applyFont="1" applyFill="1" applyBorder="1" applyAlignment="1">
      <alignment horizontal="right" vertical="center"/>
    </xf>
    <xf numFmtId="38" fontId="3" fillId="6" borderId="1" xfId="1" applyFont="1" applyFill="1" applyBorder="1" applyAlignment="1">
      <alignment horizontal="right" vertical="center" wrapText="1"/>
    </xf>
    <xf numFmtId="38" fontId="6" fillId="3" borderId="1" xfId="1" applyFont="1" applyFill="1" applyBorder="1" applyAlignment="1">
      <alignment horizontal="right" vertical="center"/>
    </xf>
    <xf numFmtId="38" fontId="4" fillId="0" borderId="1" xfId="1" applyFont="1" applyBorder="1" applyAlignment="1">
      <alignment horizontal="center" vertical="center" wrapText="1"/>
    </xf>
    <xf numFmtId="38" fontId="5" fillId="0" borderId="1" xfId="1" applyFont="1" applyBorder="1" applyAlignment="1">
      <alignment horizontal="center" vertical="center" wrapText="1"/>
    </xf>
    <xf numFmtId="38" fontId="1" fillId="7" borderId="1" xfId="1" applyFont="1" applyFill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1"/>
  <sheetViews>
    <sheetView tabSelected="1" topLeftCell="A10" workbookViewId="0">
      <selection activeCell="M54" sqref="M54"/>
    </sheetView>
  </sheetViews>
  <sheetFormatPr defaultRowHeight="13"/>
  <cols>
    <col min="1" max="1" width="3.453125" customWidth="1"/>
    <col min="2" max="2" width="21.81640625" bestFit="1" customWidth="1"/>
    <col min="3" max="14" width="11" customWidth="1"/>
  </cols>
  <sheetData>
    <row r="1" spans="1:14" ht="28" customHeight="1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</row>
    <row r="2" spans="1:14" ht="16" customHeight="1">
      <c r="A2" s="3" t="s">
        <v>13</v>
      </c>
      <c r="B2" s="4" t="s">
        <v>79</v>
      </c>
      <c r="C2" s="5">
        <v>6929835</v>
      </c>
      <c r="D2" s="5">
        <f>C58</f>
        <v>8293009</v>
      </c>
      <c r="E2" s="5">
        <f t="shared" ref="E2:N2" si="0">D58</f>
        <v>8976923</v>
      </c>
      <c r="F2" s="5">
        <f t="shared" si="0"/>
        <v>9285675</v>
      </c>
      <c r="G2" s="5">
        <f t="shared" si="0"/>
        <v>5762198</v>
      </c>
      <c r="H2" s="5">
        <f t="shared" si="0"/>
        <v>1338804</v>
      </c>
      <c r="I2" s="5">
        <f t="shared" si="0"/>
        <v>1591548</v>
      </c>
      <c r="J2" s="5">
        <f t="shared" si="0"/>
        <v>1195469</v>
      </c>
      <c r="K2" s="5">
        <f t="shared" si="0"/>
        <v>2237525</v>
      </c>
      <c r="L2" s="5">
        <f t="shared" si="0"/>
        <v>3723568</v>
      </c>
      <c r="M2" s="5">
        <f t="shared" si="0"/>
        <v>2808546</v>
      </c>
      <c r="N2" s="5">
        <f t="shared" si="0"/>
        <v>2672612</v>
      </c>
    </row>
    <row r="3" spans="1:14" ht="16" customHeight="1">
      <c r="A3" s="3" t="s">
        <v>14</v>
      </c>
      <c r="B3" s="4" t="s">
        <v>80</v>
      </c>
      <c r="C3" s="5">
        <v>4246436</v>
      </c>
      <c r="D3" s="5">
        <v>1879107</v>
      </c>
      <c r="E3" s="5">
        <v>1800576</v>
      </c>
      <c r="F3" s="5">
        <v>2475393</v>
      </c>
      <c r="G3" s="5">
        <v>2702437</v>
      </c>
      <c r="H3" s="5">
        <v>2840479</v>
      </c>
      <c r="I3" s="5">
        <v>2111377</v>
      </c>
      <c r="J3" s="5">
        <v>3381421</v>
      </c>
      <c r="K3" s="5">
        <v>3598004</v>
      </c>
      <c r="L3" s="5">
        <v>3565663</v>
      </c>
      <c r="M3" s="5">
        <v>4877400</v>
      </c>
      <c r="N3" s="5">
        <v>6033789</v>
      </c>
    </row>
    <row r="4" spans="1:14" ht="16" customHeight="1">
      <c r="A4" s="6"/>
      <c r="B4" s="7" t="s">
        <v>15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ht="16" customHeight="1">
      <c r="A5" s="9"/>
      <c r="B5" s="10" t="s">
        <v>65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</row>
    <row r="6" spans="1:14" ht="16" customHeight="1">
      <c r="A6" s="9"/>
      <c r="B6" s="10" t="s">
        <v>16</v>
      </c>
      <c r="C6" s="11">
        <v>2917</v>
      </c>
      <c r="D6" s="11">
        <v>0</v>
      </c>
      <c r="E6" s="11">
        <v>0</v>
      </c>
      <c r="F6" s="11">
        <v>0</v>
      </c>
      <c r="G6" s="11">
        <v>340514</v>
      </c>
      <c r="H6" s="11">
        <v>41003</v>
      </c>
      <c r="I6" s="11">
        <v>27801</v>
      </c>
      <c r="J6" s="11">
        <v>638</v>
      </c>
      <c r="K6" s="11">
        <v>778</v>
      </c>
      <c r="L6" s="11">
        <v>0</v>
      </c>
      <c r="M6" s="11">
        <v>241774</v>
      </c>
      <c r="N6" s="11">
        <v>0</v>
      </c>
    </row>
    <row r="7" spans="1:14" ht="16" customHeight="1">
      <c r="A7" s="9"/>
      <c r="B7" s="10" t="s">
        <v>17</v>
      </c>
      <c r="C7" s="11">
        <v>0</v>
      </c>
      <c r="D7" s="11">
        <v>0</v>
      </c>
      <c r="E7" s="11">
        <v>826</v>
      </c>
      <c r="F7" s="11">
        <v>0</v>
      </c>
      <c r="G7" s="11">
        <v>52794</v>
      </c>
      <c r="H7" s="11">
        <v>58443</v>
      </c>
      <c r="I7" s="11">
        <v>295370</v>
      </c>
      <c r="J7" s="11">
        <v>264521</v>
      </c>
      <c r="K7" s="11">
        <v>-7632</v>
      </c>
      <c r="L7" s="11">
        <v>11253</v>
      </c>
      <c r="M7" s="11">
        <v>108595</v>
      </c>
      <c r="N7" s="12">
        <v>2120310</v>
      </c>
    </row>
    <row r="8" spans="1:14" ht="16" customHeight="1">
      <c r="A8" s="9"/>
      <c r="B8" s="10" t="s">
        <v>18</v>
      </c>
      <c r="C8" s="11">
        <v>0</v>
      </c>
      <c r="D8" s="11">
        <v>0</v>
      </c>
      <c r="E8" s="11">
        <v>0</v>
      </c>
      <c r="F8" s="11">
        <v>0</v>
      </c>
      <c r="G8" s="11">
        <v>18060</v>
      </c>
      <c r="H8" s="11">
        <v>41964</v>
      </c>
      <c r="I8" s="11">
        <v>9100</v>
      </c>
      <c r="J8" s="11">
        <v>7467</v>
      </c>
      <c r="K8" s="11">
        <v>13182</v>
      </c>
      <c r="L8" s="11">
        <v>5102</v>
      </c>
      <c r="M8" s="11">
        <v>19215</v>
      </c>
      <c r="N8" s="11">
        <v>0</v>
      </c>
    </row>
    <row r="9" spans="1:14" ht="16" customHeight="1">
      <c r="A9" s="9"/>
      <c r="B9" s="10" t="s">
        <v>19</v>
      </c>
      <c r="C9" s="11">
        <v>209671</v>
      </c>
      <c r="D9" s="11">
        <v>91898</v>
      </c>
      <c r="E9" s="11">
        <v>21176</v>
      </c>
      <c r="F9" s="11">
        <v>0</v>
      </c>
      <c r="G9" s="11">
        <v>295593</v>
      </c>
      <c r="H9" s="11">
        <v>84136</v>
      </c>
      <c r="I9" s="11">
        <v>97431</v>
      </c>
      <c r="J9" s="11">
        <v>158887</v>
      </c>
      <c r="K9" s="11">
        <v>147647</v>
      </c>
      <c r="L9" s="11">
        <v>632137</v>
      </c>
      <c r="M9" s="11">
        <v>99676</v>
      </c>
      <c r="N9" s="11">
        <v>857</v>
      </c>
    </row>
    <row r="10" spans="1:14" ht="16" customHeight="1">
      <c r="A10" s="13"/>
      <c r="B10" s="14" t="s">
        <v>63</v>
      </c>
      <c r="C10" s="15">
        <f t="shared" ref="C10:N10" si="1">SUM(C5:C9)</f>
        <v>212588</v>
      </c>
      <c r="D10" s="15">
        <f t="shared" si="1"/>
        <v>91898</v>
      </c>
      <c r="E10" s="15">
        <f t="shared" si="1"/>
        <v>22002</v>
      </c>
      <c r="F10" s="15">
        <f t="shared" si="1"/>
        <v>0</v>
      </c>
      <c r="G10" s="15">
        <f t="shared" si="1"/>
        <v>706961</v>
      </c>
      <c r="H10" s="15">
        <f t="shared" si="1"/>
        <v>225546</v>
      </c>
      <c r="I10" s="15">
        <f t="shared" si="1"/>
        <v>429702</v>
      </c>
      <c r="J10" s="15">
        <f t="shared" si="1"/>
        <v>431513</v>
      </c>
      <c r="K10" s="15">
        <f t="shared" si="1"/>
        <v>153975</v>
      </c>
      <c r="L10" s="15">
        <f t="shared" si="1"/>
        <v>648492</v>
      </c>
      <c r="M10" s="15">
        <f t="shared" si="1"/>
        <v>469260</v>
      </c>
      <c r="N10" s="15">
        <f t="shared" si="1"/>
        <v>2121167</v>
      </c>
    </row>
    <row r="11" spans="1:14" ht="16" customHeight="1">
      <c r="A11" s="6"/>
      <c r="B11" s="7" t="s">
        <v>20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ht="16" customHeight="1">
      <c r="A12" s="9"/>
      <c r="B12" s="10" t="s">
        <v>21</v>
      </c>
      <c r="C12" s="11">
        <v>167055</v>
      </c>
      <c r="D12" s="11">
        <v>97438</v>
      </c>
      <c r="E12" s="11">
        <v>112452</v>
      </c>
      <c r="F12" s="11">
        <v>330606</v>
      </c>
      <c r="G12" s="11">
        <v>330606</v>
      </c>
      <c r="H12" s="11">
        <v>281599</v>
      </c>
      <c r="I12" s="11">
        <v>280511</v>
      </c>
      <c r="J12" s="11">
        <v>296247</v>
      </c>
      <c r="K12" s="11">
        <v>311379</v>
      </c>
      <c r="L12" s="11">
        <v>300665</v>
      </c>
      <c r="M12" s="11">
        <v>222689</v>
      </c>
      <c r="N12" s="11">
        <v>200466</v>
      </c>
    </row>
    <row r="13" spans="1:14" ht="16" customHeight="1">
      <c r="A13" s="9"/>
      <c r="B13" s="10" t="s">
        <v>22</v>
      </c>
      <c r="C13" s="11">
        <v>196000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37800</v>
      </c>
      <c r="K13" s="11">
        <v>0</v>
      </c>
      <c r="L13" s="11">
        <v>0</v>
      </c>
      <c r="M13" s="11">
        <v>0</v>
      </c>
      <c r="N13" s="11">
        <v>235200</v>
      </c>
    </row>
    <row r="14" spans="1:14" ht="16" customHeight="1">
      <c r="A14" s="9"/>
      <c r="B14" s="10" t="s">
        <v>23</v>
      </c>
      <c r="C14" s="11">
        <v>0</v>
      </c>
      <c r="D14" s="11">
        <v>1921</v>
      </c>
      <c r="E14" s="11">
        <v>0</v>
      </c>
      <c r="F14" s="11">
        <v>15388</v>
      </c>
      <c r="G14" s="11">
        <v>15388</v>
      </c>
      <c r="H14" s="11">
        <v>32977</v>
      </c>
      <c r="I14" s="11">
        <v>6805</v>
      </c>
      <c r="J14" s="11">
        <v>2214</v>
      </c>
      <c r="K14" s="11">
        <v>27834</v>
      </c>
      <c r="L14" s="11">
        <v>5275</v>
      </c>
      <c r="M14" s="11">
        <v>412</v>
      </c>
      <c r="N14" s="11">
        <v>0</v>
      </c>
    </row>
    <row r="15" spans="1:14" ht="16" customHeight="1">
      <c r="A15" s="9"/>
      <c r="B15" s="10" t="s">
        <v>24</v>
      </c>
      <c r="C15" s="11">
        <v>7956</v>
      </c>
      <c r="D15" s="11">
        <v>35294</v>
      </c>
      <c r="E15" s="11">
        <v>8241</v>
      </c>
      <c r="F15" s="11">
        <v>9462</v>
      </c>
      <c r="G15" s="11">
        <v>9462</v>
      </c>
      <c r="H15" s="11">
        <v>61543</v>
      </c>
      <c r="I15" s="11">
        <v>9547</v>
      </c>
      <c r="J15" s="11">
        <v>9535</v>
      </c>
      <c r="K15" s="11">
        <v>9568</v>
      </c>
      <c r="L15" s="11">
        <v>46844</v>
      </c>
      <c r="M15" s="11">
        <v>9398</v>
      </c>
      <c r="N15" s="11">
        <v>10080</v>
      </c>
    </row>
    <row r="16" spans="1:14" ht="16" customHeight="1">
      <c r="A16" s="13"/>
      <c r="B16" s="14" t="s">
        <v>25</v>
      </c>
      <c r="C16" s="15">
        <f t="shared" ref="C16:N16" si="2">SUM(C12:C15)</f>
        <v>371011</v>
      </c>
      <c r="D16" s="15">
        <f t="shared" si="2"/>
        <v>134653</v>
      </c>
      <c r="E16" s="15">
        <f t="shared" si="2"/>
        <v>120693</v>
      </c>
      <c r="F16" s="15">
        <f t="shared" si="2"/>
        <v>355456</v>
      </c>
      <c r="G16" s="15">
        <f t="shared" si="2"/>
        <v>355456</v>
      </c>
      <c r="H16" s="15">
        <f t="shared" si="2"/>
        <v>376119</v>
      </c>
      <c r="I16" s="15">
        <f t="shared" si="2"/>
        <v>296863</v>
      </c>
      <c r="J16" s="15">
        <f t="shared" si="2"/>
        <v>345796</v>
      </c>
      <c r="K16" s="15">
        <f t="shared" si="2"/>
        <v>348781</v>
      </c>
      <c r="L16" s="15">
        <f t="shared" si="2"/>
        <v>352784</v>
      </c>
      <c r="M16" s="15">
        <f t="shared" si="2"/>
        <v>232499</v>
      </c>
      <c r="N16" s="15">
        <f t="shared" si="2"/>
        <v>445746</v>
      </c>
    </row>
    <row r="17" spans="1:14" ht="16" customHeight="1">
      <c r="A17" s="6"/>
      <c r="B17" s="7" t="s">
        <v>26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ht="16" customHeight="1">
      <c r="A18" s="9"/>
      <c r="B18" s="10" t="s">
        <v>27</v>
      </c>
      <c r="C18" s="11">
        <v>27839</v>
      </c>
      <c r="D18" s="11">
        <v>32170</v>
      </c>
      <c r="E18" s="11">
        <v>48553</v>
      </c>
      <c r="F18" s="11">
        <v>112875</v>
      </c>
      <c r="G18" s="11">
        <v>112875</v>
      </c>
      <c r="H18" s="11">
        <v>28021</v>
      </c>
      <c r="I18" s="11">
        <v>36865</v>
      </c>
      <c r="J18" s="11">
        <v>47480</v>
      </c>
      <c r="K18" s="11">
        <v>107897</v>
      </c>
      <c r="L18" s="11">
        <v>254260</v>
      </c>
      <c r="M18" s="11">
        <v>83875</v>
      </c>
      <c r="N18" s="11">
        <v>33407</v>
      </c>
    </row>
    <row r="19" spans="1:14" ht="16" customHeight="1">
      <c r="A19" s="9"/>
      <c r="B19" s="10" t="s">
        <v>28</v>
      </c>
      <c r="C19" s="11">
        <v>47564</v>
      </c>
      <c r="D19" s="11">
        <v>77718</v>
      </c>
      <c r="E19" s="11">
        <v>175241</v>
      </c>
      <c r="F19" s="11">
        <v>110260</v>
      </c>
      <c r="G19" s="11">
        <v>110260</v>
      </c>
      <c r="H19" s="11">
        <v>17243</v>
      </c>
      <c r="I19" s="11">
        <v>283119</v>
      </c>
      <c r="J19" s="11">
        <v>123975</v>
      </c>
      <c r="K19" s="11">
        <v>141920</v>
      </c>
      <c r="L19" s="11">
        <v>157239</v>
      </c>
      <c r="M19" s="11">
        <v>172775</v>
      </c>
      <c r="N19" s="11">
        <v>57077</v>
      </c>
    </row>
    <row r="20" spans="1:14" ht="16" customHeight="1">
      <c r="A20" s="9"/>
      <c r="B20" s="10" t="s">
        <v>29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2688</v>
      </c>
      <c r="I20" s="11">
        <v>0</v>
      </c>
      <c r="J20" s="11">
        <v>0</v>
      </c>
      <c r="K20" s="11">
        <v>0</v>
      </c>
      <c r="L20" s="11">
        <v>0</v>
      </c>
      <c r="M20" s="11">
        <v>2722</v>
      </c>
      <c r="N20" s="11">
        <v>0</v>
      </c>
    </row>
    <row r="21" spans="1:14" ht="16" customHeight="1">
      <c r="A21" s="9"/>
      <c r="B21" s="10" t="s">
        <v>30</v>
      </c>
      <c r="C21" s="11">
        <v>11235</v>
      </c>
      <c r="D21" s="11">
        <v>0</v>
      </c>
      <c r="E21" s="11">
        <v>6002</v>
      </c>
      <c r="F21" s="11">
        <v>348513</v>
      </c>
      <c r="G21" s="11">
        <v>348513</v>
      </c>
      <c r="H21" s="11">
        <v>70313</v>
      </c>
      <c r="I21" s="11">
        <v>179894</v>
      </c>
      <c r="J21" s="11">
        <v>78590</v>
      </c>
      <c r="K21" s="11">
        <v>76923</v>
      </c>
      <c r="L21" s="11">
        <v>167681</v>
      </c>
      <c r="M21" s="11">
        <v>30782</v>
      </c>
      <c r="N21" s="11">
        <v>13482</v>
      </c>
    </row>
    <row r="22" spans="1:14" ht="16" customHeight="1">
      <c r="A22" s="9"/>
      <c r="B22" s="10" t="s">
        <v>31</v>
      </c>
      <c r="C22" s="11">
        <v>309548</v>
      </c>
      <c r="D22" s="11">
        <v>10500</v>
      </c>
      <c r="E22" s="11">
        <v>0</v>
      </c>
      <c r="F22" s="11">
        <v>30492</v>
      </c>
      <c r="G22" s="11">
        <v>30492</v>
      </c>
      <c r="H22" s="11">
        <v>48371</v>
      </c>
      <c r="I22" s="11">
        <v>18694</v>
      </c>
      <c r="J22" s="11">
        <v>0</v>
      </c>
      <c r="K22" s="11">
        <v>0</v>
      </c>
      <c r="L22" s="11">
        <v>114082</v>
      </c>
      <c r="M22" s="11">
        <v>0</v>
      </c>
      <c r="N22" s="11">
        <v>371458</v>
      </c>
    </row>
    <row r="23" spans="1:14" ht="16" customHeight="1">
      <c r="A23" s="9"/>
      <c r="B23" s="10" t="s">
        <v>32</v>
      </c>
      <c r="C23" s="11">
        <v>0</v>
      </c>
      <c r="D23" s="11">
        <v>0</v>
      </c>
      <c r="E23" s="11">
        <v>0</v>
      </c>
      <c r="F23" s="11">
        <v>55291</v>
      </c>
      <c r="G23" s="11">
        <v>55291</v>
      </c>
      <c r="H23" s="11">
        <v>0</v>
      </c>
      <c r="I23" s="11">
        <v>17361</v>
      </c>
      <c r="J23" s="11">
        <v>29288</v>
      </c>
      <c r="K23" s="11">
        <v>0</v>
      </c>
      <c r="L23" s="11">
        <v>27999</v>
      </c>
      <c r="M23" s="11">
        <v>70797</v>
      </c>
      <c r="N23" s="11">
        <v>0</v>
      </c>
    </row>
    <row r="24" spans="1:14" ht="16" customHeight="1">
      <c r="A24" s="9"/>
      <c r="B24" s="10" t="s">
        <v>33</v>
      </c>
      <c r="C24" s="11">
        <v>0</v>
      </c>
      <c r="D24" s="11">
        <v>0</v>
      </c>
      <c r="E24" s="11">
        <v>0</v>
      </c>
      <c r="F24" s="11">
        <v>72563</v>
      </c>
      <c r="G24" s="11">
        <v>72563</v>
      </c>
      <c r="H24" s="11">
        <v>1744</v>
      </c>
      <c r="I24" s="11">
        <v>63926</v>
      </c>
      <c r="J24" s="11">
        <v>139865</v>
      </c>
      <c r="K24" s="11">
        <v>15249</v>
      </c>
      <c r="L24" s="11">
        <v>0</v>
      </c>
      <c r="M24" s="11">
        <v>0</v>
      </c>
      <c r="N24" s="11">
        <v>0</v>
      </c>
    </row>
    <row r="25" spans="1:14" ht="16" customHeight="1">
      <c r="A25" s="9"/>
      <c r="B25" s="10" t="s">
        <v>34</v>
      </c>
      <c r="C25" s="11">
        <v>322263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2">
        <v>2154311</v>
      </c>
      <c r="N25" s="11">
        <v>0</v>
      </c>
    </row>
    <row r="26" spans="1:14" ht="16" customHeight="1">
      <c r="A26" s="9"/>
      <c r="B26" s="10" t="s">
        <v>35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</row>
    <row r="27" spans="1:14" ht="16" customHeight="1">
      <c r="A27" s="9"/>
      <c r="B27" s="10" t="s">
        <v>36</v>
      </c>
      <c r="C27" s="11">
        <v>0</v>
      </c>
      <c r="D27" s="11">
        <v>0</v>
      </c>
      <c r="E27" s="11">
        <v>0</v>
      </c>
      <c r="F27" s="11">
        <v>399788</v>
      </c>
      <c r="G27" s="11">
        <v>399788</v>
      </c>
      <c r="H27" s="11">
        <v>0</v>
      </c>
      <c r="I27" s="11">
        <v>0</v>
      </c>
      <c r="J27" s="11">
        <v>0</v>
      </c>
      <c r="K27" s="11">
        <v>0</v>
      </c>
      <c r="L27" s="12">
        <v>704376</v>
      </c>
      <c r="M27" s="11">
        <v>0</v>
      </c>
      <c r="N27" s="11">
        <v>0</v>
      </c>
    </row>
    <row r="28" spans="1:14" ht="16" customHeight="1">
      <c r="A28" s="9"/>
      <c r="B28" s="10" t="s">
        <v>37</v>
      </c>
      <c r="C28" s="11">
        <v>45381</v>
      </c>
      <c r="D28" s="11">
        <v>10845</v>
      </c>
      <c r="E28" s="11">
        <v>13426</v>
      </c>
      <c r="F28" s="11">
        <v>72690</v>
      </c>
      <c r="G28" s="11">
        <v>72690</v>
      </c>
      <c r="H28" s="11">
        <v>106154</v>
      </c>
      <c r="I28" s="11">
        <v>19342</v>
      </c>
      <c r="J28" s="11">
        <v>33503</v>
      </c>
      <c r="K28" s="11">
        <v>58540</v>
      </c>
      <c r="L28" s="11">
        <v>13981</v>
      </c>
      <c r="M28" s="11">
        <v>15198</v>
      </c>
      <c r="N28" s="11">
        <v>54457</v>
      </c>
    </row>
    <row r="29" spans="1:14" ht="16" customHeight="1">
      <c r="A29" s="13"/>
      <c r="B29" s="14" t="s">
        <v>25</v>
      </c>
      <c r="C29" s="15">
        <f t="shared" ref="C29:N29" si="3">SUM(C18:C28)</f>
        <v>763830</v>
      </c>
      <c r="D29" s="15">
        <f t="shared" si="3"/>
        <v>131233</v>
      </c>
      <c r="E29" s="15">
        <f t="shared" si="3"/>
        <v>243222</v>
      </c>
      <c r="F29" s="15">
        <f t="shared" si="3"/>
        <v>1202472</v>
      </c>
      <c r="G29" s="15">
        <f t="shared" si="3"/>
        <v>1202472</v>
      </c>
      <c r="H29" s="15">
        <f t="shared" si="3"/>
        <v>274534</v>
      </c>
      <c r="I29" s="15">
        <f t="shared" si="3"/>
        <v>619201</v>
      </c>
      <c r="J29" s="15">
        <f t="shared" si="3"/>
        <v>452701</v>
      </c>
      <c r="K29" s="15">
        <f t="shared" si="3"/>
        <v>400529</v>
      </c>
      <c r="L29" s="15">
        <f t="shared" si="3"/>
        <v>1439618</v>
      </c>
      <c r="M29" s="15">
        <f t="shared" si="3"/>
        <v>2530460</v>
      </c>
      <c r="N29" s="15">
        <f t="shared" si="3"/>
        <v>529881</v>
      </c>
    </row>
    <row r="30" spans="1:14" ht="16" customHeight="1">
      <c r="A30" s="13"/>
      <c r="B30" s="14" t="s">
        <v>66</v>
      </c>
      <c r="C30" s="15">
        <f t="shared" ref="C30:N30" si="4">C10+C16+C29</f>
        <v>1347429</v>
      </c>
      <c r="D30" s="15">
        <f t="shared" si="4"/>
        <v>357784</v>
      </c>
      <c r="E30" s="15">
        <f t="shared" si="4"/>
        <v>385917</v>
      </c>
      <c r="F30" s="15">
        <f t="shared" si="4"/>
        <v>1557928</v>
      </c>
      <c r="G30" s="15">
        <f t="shared" si="4"/>
        <v>2264889</v>
      </c>
      <c r="H30" s="15">
        <f t="shared" si="4"/>
        <v>876199</v>
      </c>
      <c r="I30" s="15">
        <f t="shared" si="4"/>
        <v>1345766</v>
      </c>
      <c r="J30" s="15">
        <f t="shared" si="4"/>
        <v>1230010</v>
      </c>
      <c r="K30" s="15">
        <f t="shared" si="4"/>
        <v>903285</v>
      </c>
      <c r="L30" s="15">
        <f t="shared" si="4"/>
        <v>2440894</v>
      </c>
      <c r="M30" s="15">
        <f t="shared" si="4"/>
        <v>3232219</v>
      </c>
      <c r="N30" s="15">
        <f t="shared" si="4"/>
        <v>3096794</v>
      </c>
    </row>
    <row r="31" spans="1:14" ht="16" customHeight="1">
      <c r="A31" s="13"/>
      <c r="B31" s="14" t="s">
        <v>67</v>
      </c>
      <c r="C31" s="16">
        <v>2647885</v>
      </c>
      <c r="D31" s="16">
        <v>1291490</v>
      </c>
      <c r="E31" s="16">
        <v>1150682</v>
      </c>
      <c r="F31" s="16">
        <v>595587</v>
      </c>
      <c r="G31" s="16">
        <v>115670</v>
      </c>
      <c r="H31" s="16">
        <v>1435736</v>
      </c>
      <c r="I31" s="16">
        <v>694210</v>
      </c>
      <c r="J31" s="16">
        <v>2101799</v>
      </c>
      <c r="K31" s="16">
        <v>2675105</v>
      </c>
      <c r="L31" s="16">
        <v>219919</v>
      </c>
      <c r="M31" s="16">
        <v>1352245</v>
      </c>
      <c r="N31" s="16">
        <v>2851938</v>
      </c>
    </row>
    <row r="32" spans="1:14" ht="16" customHeight="1">
      <c r="A32" s="6"/>
      <c r="B32" s="7" t="s">
        <v>38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ht="16" customHeight="1">
      <c r="A33" s="9"/>
      <c r="B33" s="10" t="s">
        <v>39</v>
      </c>
      <c r="C33" s="11">
        <v>1166550</v>
      </c>
      <c r="D33" s="11">
        <v>484050</v>
      </c>
      <c r="E33" s="11">
        <v>484050</v>
      </c>
      <c r="F33" s="11">
        <v>580860</v>
      </c>
      <c r="G33" s="11">
        <v>580860</v>
      </c>
      <c r="H33" s="11">
        <v>580860</v>
      </c>
      <c r="I33" s="11">
        <v>580860</v>
      </c>
      <c r="J33" s="11">
        <v>614460</v>
      </c>
      <c r="K33" s="11">
        <v>580860</v>
      </c>
      <c r="L33" s="11">
        <v>580860</v>
      </c>
      <c r="M33" s="11">
        <v>580860</v>
      </c>
      <c r="N33" s="11">
        <v>580860</v>
      </c>
    </row>
    <row r="34" spans="1:14" ht="16" customHeight="1">
      <c r="A34" s="9"/>
      <c r="B34" s="10" t="s">
        <v>40</v>
      </c>
      <c r="C34" s="11">
        <v>0</v>
      </c>
      <c r="D34" s="11">
        <v>46440</v>
      </c>
      <c r="E34" s="11">
        <v>35910</v>
      </c>
      <c r="F34" s="11">
        <v>84848</v>
      </c>
      <c r="G34" s="11">
        <v>84848</v>
      </c>
      <c r="H34" s="11">
        <v>3234</v>
      </c>
      <c r="I34" s="11">
        <v>43092</v>
      </c>
      <c r="J34" s="11">
        <v>0</v>
      </c>
      <c r="K34" s="11">
        <v>0</v>
      </c>
      <c r="L34" s="11">
        <v>1260</v>
      </c>
      <c r="M34" s="11">
        <v>1680</v>
      </c>
      <c r="N34" s="11">
        <v>0</v>
      </c>
    </row>
    <row r="35" spans="1:14" ht="16" customHeight="1">
      <c r="A35" s="9"/>
      <c r="B35" s="10" t="s">
        <v>41</v>
      </c>
      <c r="C35" s="11">
        <v>208459</v>
      </c>
      <c r="D35" s="11">
        <v>86579</v>
      </c>
      <c r="E35" s="11">
        <v>80435</v>
      </c>
      <c r="F35" s="11">
        <v>82422</v>
      </c>
      <c r="G35" s="11">
        <v>82422</v>
      </c>
      <c r="H35" s="11">
        <v>78525</v>
      </c>
      <c r="I35" s="11">
        <v>85993</v>
      </c>
      <c r="J35" s="11">
        <v>75366</v>
      </c>
      <c r="K35" s="11">
        <v>185565</v>
      </c>
      <c r="L35" s="11">
        <v>111828</v>
      </c>
      <c r="M35" s="11">
        <v>126152</v>
      </c>
      <c r="N35" s="11">
        <v>250151</v>
      </c>
    </row>
    <row r="36" spans="1:14" ht="16" customHeight="1">
      <c r="A36" s="9"/>
      <c r="B36" s="10" t="s">
        <v>42</v>
      </c>
      <c r="C36" s="11">
        <v>435856</v>
      </c>
      <c r="D36" s="11">
        <v>10003</v>
      </c>
      <c r="E36" s="11">
        <v>30398</v>
      </c>
      <c r="F36" s="11">
        <v>20259</v>
      </c>
      <c r="G36" s="11">
        <v>20259</v>
      </c>
      <c r="H36" s="11">
        <v>17404</v>
      </c>
      <c r="I36" s="11">
        <v>12687</v>
      </c>
      <c r="J36" s="11">
        <v>15186</v>
      </c>
      <c r="K36" s="11">
        <v>14470</v>
      </c>
      <c r="L36" s="11">
        <v>32518</v>
      </c>
      <c r="M36" s="11">
        <v>17398</v>
      </c>
      <c r="N36" s="11">
        <v>523027</v>
      </c>
    </row>
    <row r="37" spans="1:14" ht="16" customHeight="1">
      <c r="A37" s="9"/>
      <c r="B37" s="10" t="s">
        <v>43</v>
      </c>
      <c r="C37" s="11">
        <v>4398</v>
      </c>
      <c r="D37" s="11">
        <v>12830</v>
      </c>
      <c r="E37" s="11">
        <v>25800</v>
      </c>
      <c r="F37" s="11">
        <v>17380</v>
      </c>
      <c r="G37" s="11">
        <v>17380</v>
      </c>
      <c r="H37" s="11">
        <v>63359</v>
      </c>
      <c r="I37" s="11">
        <v>9466</v>
      </c>
      <c r="J37" s="11">
        <v>5472</v>
      </c>
      <c r="K37" s="11">
        <v>37026</v>
      </c>
      <c r="L37" s="11">
        <v>13584</v>
      </c>
      <c r="M37" s="11">
        <v>132970</v>
      </c>
      <c r="N37" s="11">
        <v>5277</v>
      </c>
    </row>
    <row r="38" spans="1:14" ht="16" customHeight="1">
      <c r="A38" s="9"/>
      <c r="B38" s="10" t="s">
        <v>44</v>
      </c>
      <c r="C38" s="11">
        <v>2870</v>
      </c>
      <c r="D38" s="11">
        <v>35758</v>
      </c>
      <c r="E38" s="11">
        <v>18345</v>
      </c>
      <c r="F38" s="11">
        <v>46336</v>
      </c>
      <c r="G38" s="11">
        <v>46336</v>
      </c>
      <c r="H38" s="11">
        <v>26686</v>
      </c>
      <c r="I38" s="11">
        <v>39483</v>
      </c>
      <c r="J38" s="11">
        <v>60160</v>
      </c>
      <c r="K38" s="11">
        <v>36854</v>
      </c>
      <c r="L38" s="11">
        <v>70938</v>
      </c>
      <c r="M38" s="11">
        <v>52931</v>
      </c>
      <c r="N38" s="11">
        <v>3444</v>
      </c>
    </row>
    <row r="39" spans="1:14" ht="16" customHeight="1">
      <c r="A39" s="9"/>
      <c r="B39" s="10" t="s">
        <v>45</v>
      </c>
      <c r="C39" s="11">
        <v>103454</v>
      </c>
      <c r="D39" s="11">
        <v>3311</v>
      </c>
      <c r="E39" s="11">
        <v>3255</v>
      </c>
      <c r="F39" s="11">
        <v>1084</v>
      </c>
      <c r="G39" s="11">
        <v>1084</v>
      </c>
      <c r="H39" s="11">
        <v>228323</v>
      </c>
      <c r="I39" s="11">
        <v>63000</v>
      </c>
      <c r="J39" s="11">
        <v>11079</v>
      </c>
      <c r="K39" s="11">
        <v>12396</v>
      </c>
      <c r="L39" s="11">
        <v>76750</v>
      </c>
      <c r="M39" s="11">
        <v>47314</v>
      </c>
      <c r="N39" s="11">
        <v>124145</v>
      </c>
    </row>
    <row r="40" spans="1:14" ht="16" customHeight="1">
      <c r="A40" s="9"/>
      <c r="B40" s="10" t="s">
        <v>46</v>
      </c>
      <c r="C40" s="11">
        <v>25111</v>
      </c>
      <c r="D40" s="11">
        <v>17802</v>
      </c>
      <c r="E40" s="11">
        <v>20093</v>
      </c>
      <c r="F40" s="11">
        <v>34787</v>
      </c>
      <c r="G40" s="11">
        <v>34787</v>
      </c>
      <c r="H40" s="11">
        <v>90148</v>
      </c>
      <c r="I40" s="11">
        <v>26297</v>
      </c>
      <c r="J40" s="11">
        <v>7945</v>
      </c>
      <c r="K40" s="11">
        <v>59870</v>
      </c>
      <c r="L40" s="11">
        <v>11526</v>
      </c>
      <c r="M40" s="11">
        <v>60676</v>
      </c>
      <c r="N40" s="11">
        <v>30133</v>
      </c>
    </row>
    <row r="41" spans="1:14" ht="16" customHeight="1">
      <c r="A41" s="9"/>
      <c r="B41" s="10" t="s">
        <v>64</v>
      </c>
      <c r="C41" s="11">
        <v>46552</v>
      </c>
      <c r="D41" s="11">
        <v>12542</v>
      </c>
      <c r="E41" s="11">
        <v>3877</v>
      </c>
      <c r="F41" s="11">
        <v>167271</v>
      </c>
      <c r="G41" s="11">
        <v>167271</v>
      </c>
      <c r="H41" s="11">
        <v>77472</v>
      </c>
      <c r="I41" s="11">
        <v>38568</v>
      </c>
      <c r="J41" s="11">
        <v>36326</v>
      </c>
      <c r="K41" s="11">
        <v>45082</v>
      </c>
      <c r="L41" s="11">
        <v>32746</v>
      </c>
      <c r="M41" s="11">
        <v>62992</v>
      </c>
      <c r="N41" s="11">
        <v>55862</v>
      </c>
    </row>
    <row r="42" spans="1:14" ht="16" customHeight="1">
      <c r="A42" s="9"/>
      <c r="B42" s="10" t="s">
        <v>47</v>
      </c>
      <c r="C42" s="11">
        <v>61219</v>
      </c>
      <c r="D42" s="11">
        <v>0</v>
      </c>
      <c r="E42" s="11">
        <v>0</v>
      </c>
      <c r="F42" s="11">
        <v>56044</v>
      </c>
      <c r="G42" s="11">
        <v>56044</v>
      </c>
      <c r="H42" s="11">
        <v>71831</v>
      </c>
      <c r="I42" s="11">
        <v>51680</v>
      </c>
      <c r="J42" s="11">
        <v>74406</v>
      </c>
      <c r="K42" s="11">
        <v>54379</v>
      </c>
      <c r="L42" s="11">
        <v>39396</v>
      </c>
      <c r="M42" s="11">
        <v>130505</v>
      </c>
      <c r="N42" s="11">
        <v>73463</v>
      </c>
    </row>
    <row r="43" spans="1:14" ht="16" customHeight="1">
      <c r="A43" s="13"/>
      <c r="B43" s="14" t="s">
        <v>68</v>
      </c>
      <c r="C43" s="16">
        <f>SUM(C33:C42)</f>
        <v>2054469</v>
      </c>
      <c r="D43" s="16">
        <f t="shared" ref="D43:N43" si="5">SUM(D33:D42)</f>
        <v>709315</v>
      </c>
      <c r="E43" s="16">
        <f t="shared" si="5"/>
        <v>702163</v>
      </c>
      <c r="F43" s="16">
        <f t="shared" si="5"/>
        <v>1091291</v>
      </c>
      <c r="G43" s="16">
        <f t="shared" si="5"/>
        <v>1091291</v>
      </c>
      <c r="H43" s="16">
        <f t="shared" si="5"/>
        <v>1237842</v>
      </c>
      <c r="I43" s="16">
        <f t="shared" si="5"/>
        <v>951126</v>
      </c>
      <c r="J43" s="16">
        <f t="shared" si="5"/>
        <v>900400</v>
      </c>
      <c r="K43" s="16">
        <f t="shared" si="5"/>
        <v>1026502</v>
      </c>
      <c r="L43" s="16">
        <f t="shared" si="5"/>
        <v>971406</v>
      </c>
      <c r="M43" s="16">
        <f t="shared" si="5"/>
        <v>1213478</v>
      </c>
      <c r="N43" s="16">
        <f t="shared" si="5"/>
        <v>1646362</v>
      </c>
    </row>
    <row r="44" spans="1:14" ht="16" customHeight="1">
      <c r="A44" s="13"/>
      <c r="B44" s="14" t="s">
        <v>69</v>
      </c>
      <c r="C44" s="15">
        <f t="shared" ref="C44:N44" si="6">C31-C43</f>
        <v>593416</v>
      </c>
      <c r="D44" s="15">
        <f t="shared" si="6"/>
        <v>582175</v>
      </c>
      <c r="E44" s="15">
        <f t="shared" si="6"/>
        <v>448519</v>
      </c>
      <c r="F44" s="15">
        <f t="shared" si="6"/>
        <v>-495704</v>
      </c>
      <c r="G44" s="15">
        <f t="shared" si="6"/>
        <v>-975621</v>
      </c>
      <c r="H44" s="15">
        <f t="shared" si="6"/>
        <v>197894</v>
      </c>
      <c r="I44" s="15">
        <f t="shared" si="6"/>
        <v>-256916</v>
      </c>
      <c r="J44" s="15">
        <f t="shared" si="6"/>
        <v>1201399</v>
      </c>
      <c r="K44" s="15">
        <f t="shared" si="6"/>
        <v>1648603</v>
      </c>
      <c r="L44" s="15">
        <f t="shared" si="6"/>
        <v>-751487</v>
      </c>
      <c r="M44" s="15">
        <f t="shared" si="6"/>
        <v>138767</v>
      </c>
      <c r="N44" s="15">
        <f t="shared" si="6"/>
        <v>1205576</v>
      </c>
    </row>
    <row r="45" spans="1:14" ht="16" customHeight="1">
      <c r="A45" s="9"/>
      <c r="B45" s="10" t="s">
        <v>48</v>
      </c>
      <c r="C45" s="11">
        <v>909531</v>
      </c>
      <c r="D45" s="11">
        <v>241509</v>
      </c>
      <c r="E45" s="11">
        <v>0</v>
      </c>
      <c r="F45" s="11">
        <v>79985</v>
      </c>
      <c r="G45" s="11">
        <v>79985</v>
      </c>
      <c r="H45" s="11">
        <v>222600</v>
      </c>
      <c r="I45" s="11">
        <v>28583</v>
      </c>
      <c r="J45" s="11">
        <v>8400</v>
      </c>
      <c r="K45" s="11">
        <v>5484</v>
      </c>
      <c r="L45" s="11">
        <v>4200</v>
      </c>
      <c r="M45" s="11">
        <v>1336755</v>
      </c>
      <c r="N45" s="11">
        <v>1091437</v>
      </c>
    </row>
    <row r="46" spans="1:14" ht="16" customHeight="1">
      <c r="A46" s="9"/>
      <c r="B46" s="10" t="s">
        <v>49</v>
      </c>
      <c r="C46" s="11">
        <v>151</v>
      </c>
      <c r="D46" s="11">
        <v>148</v>
      </c>
      <c r="E46" s="11">
        <v>145</v>
      </c>
      <c r="F46" s="11">
        <v>212</v>
      </c>
      <c r="G46" s="11">
        <v>212</v>
      </c>
      <c r="H46" s="11">
        <v>204</v>
      </c>
      <c r="I46" s="11">
        <v>200</v>
      </c>
      <c r="J46" s="11">
        <v>197</v>
      </c>
      <c r="K46" s="11">
        <v>498</v>
      </c>
      <c r="L46" s="11">
        <v>189</v>
      </c>
      <c r="M46" s="11">
        <v>45508</v>
      </c>
      <c r="N46" s="11">
        <v>181</v>
      </c>
    </row>
    <row r="47" spans="1:14" ht="16" customHeight="1">
      <c r="A47" s="3" t="s">
        <v>50</v>
      </c>
      <c r="B47" s="4" t="s">
        <v>70</v>
      </c>
      <c r="C47" s="17">
        <f t="shared" ref="C47:N47" si="7">C44+C45-C46</f>
        <v>1502796</v>
      </c>
      <c r="D47" s="17">
        <f t="shared" si="7"/>
        <v>823536</v>
      </c>
      <c r="E47" s="17">
        <f t="shared" si="7"/>
        <v>448374</v>
      </c>
      <c r="F47" s="17">
        <f t="shared" si="7"/>
        <v>-415931</v>
      </c>
      <c r="G47" s="17">
        <f t="shared" si="7"/>
        <v>-895848</v>
      </c>
      <c r="H47" s="17">
        <f t="shared" si="7"/>
        <v>420290</v>
      </c>
      <c r="I47" s="17">
        <f t="shared" si="7"/>
        <v>-228533</v>
      </c>
      <c r="J47" s="17">
        <f t="shared" si="7"/>
        <v>1209602</v>
      </c>
      <c r="K47" s="17">
        <f t="shared" si="7"/>
        <v>1653589</v>
      </c>
      <c r="L47" s="17">
        <f t="shared" si="7"/>
        <v>-747476</v>
      </c>
      <c r="M47" s="17">
        <f t="shared" si="7"/>
        <v>1430014</v>
      </c>
      <c r="N47" s="17">
        <f t="shared" si="7"/>
        <v>2296832</v>
      </c>
    </row>
    <row r="48" spans="1:14" ht="16" customHeight="1">
      <c r="A48" s="3" t="s">
        <v>51</v>
      </c>
      <c r="B48" s="4" t="s">
        <v>71</v>
      </c>
      <c r="C48" s="5">
        <v>-105000</v>
      </c>
      <c r="D48" s="5">
        <v>-105000</v>
      </c>
      <c r="E48" s="5">
        <v>-105000</v>
      </c>
      <c r="F48" s="5">
        <v>-126000</v>
      </c>
      <c r="G48" s="5">
        <v>-126000</v>
      </c>
      <c r="H48" s="5">
        <v>-126000</v>
      </c>
      <c r="I48" s="5">
        <v>-126000</v>
      </c>
      <c r="J48" s="5">
        <v>-126000</v>
      </c>
      <c r="K48" s="5">
        <v>-126000</v>
      </c>
      <c r="L48" s="5">
        <v>-126000</v>
      </c>
      <c r="M48" s="5">
        <v>-126000</v>
      </c>
      <c r="N48" s="5">
        <v>-126000</v>
      </c>
    </row>
    <row r="49" spans="1:14" ht="16" customHeight="1">
      <c r="A49" s="9"/>
      <c r="B49" s="10" t="s">
        <v>52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</row>
    <row r="50" spans="1:14" ht="16" customHeight="1">
      <c r="A50" s="9"/>
      <c r="B50" s="10" t="s">
        <v>81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-449400</v>
      </c>
      <c r="N50" s="11">
        <v>0</v>
      </c>
    </row>
    <row r="51" spans="1:14" ht="16" customHeight="1">
      <c r="A51" s="3" t="s">
        <v>53</v>
      </c>
      <c r="B51" s="4" t="s">
        <v>72</v>
      </c>
      <c r="C51" s="17">
        <f>SUM(C49:C50)</f>
        <v>0</v>
      </c>
      <c r="D51" s="17">
        <f>SUM(D49:D50)</f>
        <v>0</v>
      </c>
      <c r="E51" s="17">
        <f>SUM(E49:E50)</f>
        <v>0</v>
      </c>
      <c r="F51" s="17">
        <f>SUM(F49:F50)</f>
        <v>0</v>
      </c>
      <c r="G51" s="17">
        <f>SUM(G49:G50)</f>
        <v>0</v>
      </c>
      <c r="H51" s="17">
        <f>SUM(H49:H50)</f>
        <v>0</v>
      </c>
      <c r="I51" s="17">
        <f>SUM(I49:I50)</f>
        <v>0</v>
      </c>
      <c r="J51" s="17">
        <f>SUM(J49:J50)</f>
        <v>0</v>
      </c>
      <c r="K51" s="17">
        <f>SUM(K49:K50)</f>
        <v>0</v>
      </c>
      <c r="L51" s="17">
        <f>SUM(L49:L50)</f>
        <v>0</v>
      </c>
      <c r="M51" s="17">
        <f>SUM(M49:M50)</f>
        <v>-449400</v>
      </c>
      <c r="N51" s="17">
        <f>SUM(N49:N50)</f>
        <v>0</v>
      </c>
    </row>
    <row r="52" spans="1:14" ht="16" customHeight="1">
      <c r="A52" s="9"/>
      <c r="B52" s="10" t="s">
        <v>54</v>
      </c>
      <c r="C52" s="11">
        <v>-34622</v>
      </c>
      <c r="D52" s="11">
        <v>-34622</v>
      </c>
      <c r="E52" s="11">
        <v>-34622</v>
      </c>
      <c r="F52" s="11">
        <v>-41546</v>
      </c>
      <c r="G52" s="11">
        <v>-41546</v>
      </c>
      <c r="H52" s="11">
        <v>-41546</v>
      </c>
      <c r="I52" s="11">
        <v>-41546</v>
      </c>
      <c r="J52" s="11">
        <v>-41546</v>
      </c>
      <c r="K52" s="11">
        <v>-41546</v>
      </c>
      <c r="L52" s="11">
        <v>-41546</v>
      </c>
      <c r="M52" s="20">
        <v>-7290548</v>
      </c>
      <c r="N52" s="11">
        <v>-39959</v>
      </c>
    </row>
    <row r="53" spans="1:14" ht="16" customHeight="1">
      <c r="A53" s="9"/>
      <c r="B53" s="10" t="s">
        <v>55</v>
      </c>
      <c r="C53" s="11">
        <v>0</v>
      </c>
      <c r="D53" s="11">
        <v>0</v>
      </c>
      <c r="E53" s="11">
        <v>0</v>
      </c>
      <c r="F53" s="12">
        <v>-2940000</v>
      </c>
      <c r="G53" s="12">
        <v>-3360000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</row>
    <row r="54" spans="1:14" ht="16" customHeight="1">
      <c r="A54" s="9"/>
      <c r="B54" s="10" t="s">
        <v>56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20">
        <v>6300000</v>
      </c>
      <c r="N54" s="11">
        <v>0</v>
      </c>
    </row>
    <row r="55" spans="1:14" ht="16" customHeight="1">
      <c r="A55" s="9"/>
      <c r="B55" s="10" t="s">
        <v>57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</row>
    <row r="56" spans="1:14" ht="16" customHeight="1">
      <c r="A56" s="3" t="s">
        <v>58</v>
      </c>
      <c r="B56" s="4" t="s">
        <v>73</v>
      </c>
      <c r="C56" s="17">
        <f t="shared" ref="C56:N56" si="8">SUM(C52:C55)</f>
        <v>-34622</v>
      </c>
      <c r="D56" s="17">
        <f t="shared" si="8"/>
        <v>-34622</v>
      </c>
      <c r="E56" s="17">
        <f t="shared" si="8"/>
        <v>-34622</v>
      </c>
      <c r="F56" s="17">
        <f t="shared" si="8"/>
        <v>-2981546</v>
      </c>
      <c r="G56" s="17">
        <f t="shared" si="8"/>
        <v>-3401546</v>
      </c>
      <c r="H56" s="17">
        <f t="shared" si="8"/>
        <v>-41546</v>
      </c>
      <c r="I56" s="17">
        <f t="shared" si="8"/>
        <v>-41546</v>
      </c>
      <c r="J56" s="17">
        <f t="shared" si="8"/>
        <v>-41546</v>
      </c>
      <c r="K56" s="17">
        <f t="shared" si="8"/>
        <v>-41546</v>
      </c>
      <c r="L56" s="17">
        <f t="shared" si="8"/>
        <v>-41546</v>
      </c>
      <c r="M56" s="17">
        <f t="shared" si="8"/>
        <v>-990548</v>
      </c>
      <c r="N56" s="17">
        <f t="shared" si="8"/>
        <v>-39959</v>
      </c>
    </row>
    <row r="57" spans="1:14" ht="16" customHeight="1">
      <c r="A57" s="3" t="s">
        <v>59</v>
      </c>
      <c r="B57" s="4" t="s">
        <v>74</v>
      </c>
      <c r="C57" s="17">
        <f>C47+C48+C51+C56</f>
        <v>1363174</v>
      </c>
      <c r="D57" s="17">
        <f>D47+D48+D51+D56</f>
        <v>683914</v>
      </c>
      <c r="E57" s="17">
        <f>E47+E48+E51+E56</f>
        <v>308752</v>
      </c>
      <c r="F57" s="17">
        <f>F47+F48+F51+F56</f>
        <v>-3523477</v>
      </c>
      <c r="G57" s="17">
        <f>G47+G48+G51+G56</f>
        <v>-4423394</v>
      </c>
      <c r="H57" s="17">
        <f>H47+H48+H51+H56</f>
        <v>252744</v>
      </c>
      <c r="I57" s="17">
        <f>I47+I48+I51+I56</f>
        <v>-396079</v>
      </c>
      <c r="J57" s="17">
        <f>J47+J48+J51+J56</f>
        <v>1042056</v>
      </c>
      <c r="K57" s="17">
        <f>K47+K48+K51+K56</f>
        <v>1486043</v>
      </c>
      <c r="L57" s="17">
        <f>L47+L48+L51+L56</f>
        <v>-915022</v>
      </c>
      <c r="M57" s="17">
        <f>M47+M48+M51+M56</f>
        <v>-135934</v>
      </c>
      <c r="N57" s="17">
        <f>N47+N48+N51+N56</f>
        <v>2130873</v>
      </c>
    </row>
    <row r="58" spans="1:14" ht="16" customHeight="1">
      <c r="A58" s="3" t="s">
        <v>60</v>
      </c>
      <c r="B58" s="4" t="s">
        <v>75</v>
      </c>
      <c r="C58" s="17">
        <f>C2+C57</f>
        <v>8293009</v>
      </c>
      <c r="D58" s="17">
        <f>D2+D57</f>
        <v>8976923</v>
      </c>
      <c r="E58" s="17">
        <f>E2+E57</f>
        <v>9285675</v>
      </c>
      <c r="F58" s="17">
        <f>F2+F57</f>
        <v>5762198</v>
      </c>
      <c r="G58" s="17">
        <f>G2+G57</f>
        <v>1338804</v>
      </c>
      <c r="H58" s="17">
        <f>H2+H57</f>
        <v>1591548</v>
      </c>
      <c r="I58" s="17">
        <f>I2+I57</f>
        <v>1195469</v>
      </c>
      <c r="J58" s="17">
        <f>J2+J57</f>
        <v>2237525</v>
      </c>
      <c r="K58" s="17">
        <f>K2+K57</f>
        <v>3723568</v>
      </c>
      <c r="L58" s="17">
        <f>L2+L57</f>
        <v>2808546</v>
      </c>
      <c r="M58" s="17">
        <f>M2+M57</f>
        <v>2672612</v>
      </c>
      <c r="N58" s="17">
        <f>N2+N57</f>
        <v>4803485</v>
      </c>
    </row>
    <row r="59" spans="1:14" ht="16" customHeight="1">
      <c r="A59" s="9"/>
      <c r="B59" s="10" t="s">
        <v>76</v>
      </c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1:14" ht="39">
      <c r="A60" s="9"/>
      <c r="B60" s="10" t="s">
        <v>77</v>
      </c>
      <c r="C60" s="18"/>
      <c r="D60" s="18"/>
      <c r="E60" s="18"/>
      <c r="F60" s="19" t="s">
        <v>61</v>
      </c>
      <c r="G60" s="19" t="s">
        <v>61</v>
      </c>
      <c r="H60" s="18"/>
      <c r="I60" s="18"/>
      <c r="J60" s="18"/>
      <c r="K60" s="18"/>
      <c r="L60" s="19" t="s">
        <v>82</v>
      </c>
      <c r="M60" s="19" t="s">
        <v>83</v>
      </c>
      <c r="N60" s="19" t="s">
        <v>62</v>
      </c>
    </row>
    <row r="61" spans="1:14" ht="16" customHeight="1">
      <c r="A61" s="9"/>
      <c r="B61" s="10" t="s">
        <v>78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</row>
  </sheetData>
  <phoneticPr fontId="8"/>
  <pageMargins left="0.75" right="0.75" top="1" bottom="1" header="0.5" footer="0.5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資金繰り計画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義人 市川</cp:lastModifiedBy>
  <cp:lastPrinted>2026-05-20T14:14:04Z</cp:lastPrinted>
  <dcterms:created xsi:type="dcterms:W3CDTF">2026-05-15T01:22:35Z</dcterms:created>
  <dcterms:modified xsi:type="dcterms:W3CDTF">2026-05-20T14:23:36Z</dcterms:modified>
</cp:coreProperties>
</file>